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O6V9vf6pry6ETpCfD1kNMj3bSFgGktmT6lqCfLy8GHzgG4zlIPCy3JEaaISkEEARSW7wiOCoZKyMc551AKn+3g==" workbookSaltValue="gUTYInhLQWkVsUUzpxaHEQ==" workbookSpinCount="100000" lockStructure="1"/>
  <bookViews>
    <workbookView windowWidth="27952" windowHeight="12375"/>
  </bookViews>
  <sheets>
    <sheet name="25年收支汇总" sheetId="10" r:id="rId1"/>
    <sheet name="25年支出明细" sheetId="7" r:id="rId2"/>
    <sheet name="24年收支汇总" sheetId="6" r:id="rId3"/>
  </sheets>
  <definedNames>
    <definedName name="_xlnm.Print_Area" localSheetId="2">'24年收支汇总'!$A$1:$E$32</definedName>
    <definedName name="_xlnm.Print_Area" localSheetId="0">'25年收支汇总'!$C$1:$G$29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<sst xmlns="http://schemas.openxmlformats.org/spreadsheetml/2006/main" count="169" uniqueCount="90">
  <si>
    <t>2024.12.31-2025.12.30公共能耗费、电梯费收支明细</t>
  </si>
  <si>
    <t>收  入</t>
  </si>
  <si>
    <t>收入明细</t>
  </si>
  <si>
    <t>日期</t>
  </si>
  <si>
    <t>收入金额</t>
  </si>
  <si>
    <t>收入合计金额</t>
  </si>
  <si>
    <t>公共能耗费</t>
  </si>
  <si>
    <t>2024.12.31-2025.1.26</t>
  </si>
  <si>
    <t>2025.1.27-2.27</t>
  </si>
  <si>
    <t>2025.2.28-3.30</t>
  </si>
  <si>
    <t>2025.3.31-4.29</t>
  </si>
  <si>
    <t>2025.4.30-5.29</t>
  </si>
  <si>
    <t>2025.5.30-6.29</t>
  </si>
  <si>
    <t>2025.6.30-7.30</t>
  </si>
  <si>
    <t>2025.7.31-8.28</t>
  </si>
  <si>
    <t>2025.8.29-9.29</t>
  </si>
  <si>
    <t>2025.9.30-10.30</t>
  </si>
  <si>
    <t>2025.10.31-11.28</t>
  </si>
  <si>
    <t>2025.11.29-12.30</t>
  </si>
  <si>
    <t>电梯费</t>
  </si>
  <si>
    <t>2525.1.27-2.27</t>
  </si>
  <si>
    <t>2025.9.3.-10.30</t>
  </si>
  <si>
    <t>202511.29-12.30</t>
  </si>
  <si>
    <t>收入小计</t>
  </si>
  <si>
    <t>支出</t>
  </si>
  <si>
    <t xml:space="preserve">             日期
  明细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</si>
  <si>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</si>
  <si>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</si>
  <si>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</si>
  <si>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</si>
  <si>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</si>
  <si>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</si>
  <si>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</si>
  <si>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</si>
  <si>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</si>
  <si>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</si>
  <si>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</si>
  <si>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</si>
  <si>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</si>
  <si>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公共能耗电费</t>
  </si>
  <si>
    <t>人防电费</t>
  </si>
  <si>
    <t>电梯电费</t>
  </si>
  <si>
    <t>公共能耗水费</t>
  </si>
  <si>
    <t>三星16-2门机一套</t>
  </si>
  <si>
    <t>三星40栋一套</t>
  </si>
  <si>
    <t>三星56栋门机板一块</t>
  </si>
  <si>
    <t>三星35-1南光幕一套</t>
  </si>
  <si>
    <t>三星电梯32台电梯检测费</t>
  </si>
  <si>
    <t>鼎昇机电19台电梯检测费</t>
  </si>
  <si>
    <t>电梯监控电动车识别系统升级改造</t>
  </si>
  <si>
    <t>鼎昇机电维保费</t>
  </si>
  <si>
    <t>电梯维修费用（39栋）</t>
  </si>
  <si>
    <t>电梯维修费用（6台风扇）</t>
  </si>
  <si>
    <t>电梯维保费</t>
  </si>
  <si>
    <t>51栋4单元电梯换玻璃镜子</t>
  </si>
  <si>
    <t>电梯电动车识别系统升级质保金</t>
  </si>
  <si>
    <t>依云城邦电梯维保费（2025.1.1-2025.6.30）</t>
  </si>
  <si>
    <t>依云城邦消防维保费用2025年6月-11月</t>
  </si>
  <si>
    <t>依云城邦33栋一单元更换通讯板</t>
  </si>
  <si>
    <t>三星36-2西钢丝绳</t>
  </si>
  <si>
    <t>税费支出</t>
  </si>
  <si>
    <t>支出合计</t>
  </si>
  <si>
    <t>电梯支出：</t>
  </si>
  <si>
    <t>上期结余</t>
  </si>
  <si>
    <t>总收入：</t>
  </si>
  <si>
    <t>总支出：</t>
  </si>
  <si>
    <t>依云城邦业主委员会
2026年2月11日</t>
  </si>
  <si>
    <t>税费</t>
  </si>
  <si>
    <t>结余：</t>
  </si>
  <si>
    <t>对以上信息有疑问可以到业委会办公室查看原始凭证</t>
  </si>
  <si>
    <t>2024.9.9-12.30公共能耗费、电梯费收支明细</t>
  </si>
  <si>
    <t>2024.9.9-2024.9.29</t>
  </si>
  <si>
    <t>2024.9.30-2024.10.30</t>
  </si>
  <si>
    <t>2024.10.31-2024.11.28</t>
  </si>
  <si>
    <t>2024.11.29-2024.12.30</t>
  </si>
  <si>
    <t>标红有误差1308元，已调至25年10月份收入</t>
  </si>
  <si>
    <t>支  出</t>
  </si>
  <si>
    <t>支出明细</t>
  </si>
  <si>
    <t>支出金额</t>
  </si>
  <si>
    <t>支出合计金额</t>
  </si>
  <si>
    <t>电费</t>
  </si>
  <si>
    <t>水费</t>
  </si>
  <si>
    <t>2024.9-10</t>
  </si>
  <si>
    <t>2024.11-12</t>
  </si>
  <si>
    <t>费用支出小计</t>
  </si>
  <si>
    <t>公共能耗税费</t>
  </si>
  <si>
    <t>2024.9-2024.12</t>
  </si>
  <si>
    <t>电梯费税费</t>
  </si>
  <si>
    <t>税费支出小计</t>
  </si>
  <si>
    <t>支出小计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</si>
</sst>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9"/>
      <color theme="4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31</xdr:row>
      <xdr:rowOff>0</xdr:rowOff>
    </xdr:from>
    <xdr:to>
      <xdr:col>1</xdr:col>
      <xdr:colOff>9525</xdr:colOff>
      <xdr:row>31</xdr:row>
      <xdr:rowOff>292100</xdr:rowOff>
    </xdr:to>
    <xdr:cxnSp>
      <xdr:nvCxnSpPr>
        <xdr:cNvPr id="2" name="直接连接符 1"/>
        <xdr:cNvCxnSpPr/>
      </xdr:nvCxnSpPr>
      <xdr:spPr>
        <a:xfrm>
          <a:off x="0" y="6138545"/>
          <a:ext cx="1938655" cy="285750"/>
        </a:xfrm>
        <a:prstGeom prst="line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46355</xdr:colOff>
      <xdr:row>56</xdr:row>
      <xdr:rowOff>57150</xdr:rowOff>
    </xdr:from>
    <xdr:to>
      <xdr:col>12</xdr:col>
      <xdr:colOff>236220</xdr:colOff>
      <xdr:row>64</xdr:row>
      <xdr:rowOff>150495</xdr:rowOff>
    </xdr:to>
    <xdr:pic>
      <xdr:nvPicPr>
        <xdr:cNvPr id="3" name="图片 2" descr="业委会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23925" y="10596245"/>
          <a:ext cx="1464945" cy="1464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9525</xdr:colOff>
      <xdr:row>3</xdr:row>
      <xdr:rowOff>292100</xdr:rowOff>
    </xdr:to>
    <xdr:cxnSp>
      <xdr:nvCxnSpPr>
        <xdr:cNvPr id="3" name="直接连接符 2"/>
        <xdr:cNvCxnSpPr/>
      </xdr:nvCxnSpPr>
      <xdr:spPr>
        <a:xfrm>
          <a:off x="0" y="514350"/>
          <a:ext cx="2591435" cy="285750"/>
        </a:xfrm>
        <a:prstGeom prst="line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topLeftCell="A32" workbookViewId="0">
      <selection activeCell="C65" sqref="C65:F65"/>
    </sheetView>
  </sheetViews>
  <sheetFormatPr defaultColWidth="8.88495575221239" defaultRowHeight="13.5"/>
  <cols>
    <col min="1" max="1" width="26.8849557522124" customWidth="1"/>
    <col min="2" max="2" width="11.8849557522124" customWidth="1"/>
    <col min="3" max="3" width="27.7964601769912" customWidth="1"/>
    <col min="4" max="4" width="27.2212389380531" customWidth="1"/>
    <col min="5" max="5" width="26.1061946902655" customWidth="1"/>
    <col min="6" max="6" width="22.5575221238938" customWidth="1"/>
    <col min="7" max="7" width="19.5575221238938" customWidth="1"/>
    <col min="10" max="10" width="9.44247787610619"/>
    <col min="14" max="14" width="10.6637168141593"/>
  </cols>
  <sheetData>
    <row r="1" ht="17.6" spans="3:7">
      <c r="C1" s="2" t="s">
        <v>0</v>
      </c>
      <c r="D1" s="2"/>
      <c r="E1" s="2"/>
      <c r="F1" s="2"/>
      <c r="G1" s="2"/>
    </row>
    <row r="2" ht="15.75" spans="3:7">
      <c r="C2" s="3" t="s">
        <v>1</v>
      </c>
      <c r="D2" s="3"/>
      <c r="E2" s="3"/>
      <c r="F2" s="3"/>
      <c r="G2" s="3"/>
    </row>
    <row r="3" ht="15.75" spans="3:7">
      <c r="C3" s="5" t="s">
        <v>2</v>
      </c>
      <c r="D3" s="5"/>
      <c r="E3" s="5" t="s">
        <v>3</v>
      </c>
      <c r="F3" s="5" t="s">
        <v>4</v>
      </c>
      <c r="G3" s="5" t="s">
        <v>5</v>
      </c>
    </row>
    <row r="4" ht="15.75" spans="3:7">
      <c r="C4" s="29" t="s">
        <v>6</v>
      </c>
      <c r="D4" s="5"/>
      <c r="E4" s="5" t="s">
        <v>7</v>
      </c>
      <c r="F4" s="5">
        <v>6975</v>
      </c>
      <c r="G4" s="29">
        <v>220860.25</v>
      </c>
    </row>
    <row r="5" ht="15.75" spans="3:7">
      <c r="C5" s="30"/>
      <c r="D5" s="5"/>
      <c r="E5" s="6" t="s">
        <v>8</v>
      </c>
      <c r="F5" s="6">
        <v>2700</v>
      </c>
      <c r="G5" s="30"/>
    </row>
    <row r="6" ht="15.75" spans="3:7">
      <c r="C6" s="30"/>
      <c r="D6" s="5"/>
      <c r="E6" s="6" t="s">
        <v>9</v>
      </c>
      <c r="F6" s="6">
        <v>14523</v>
      </c>
      <c r="G6" s="30"/>
    </row>
    <row r="7" ht="15.75" spans="3:7">
      <c r="C7" s="30"/>
      <c r="D7" s="5"/>
      <c r="E7" s="6" t="s">
        <v>10</v>
      </c>
      <c r="F7" s="6">
        <v>14718</v>
      </c>
      <c r="G7" s="30"/>
    </row>
    <row r="8" ht="15.75" spans="3:7">
      <c r="C8" s="30"/>
      <c r="D8" s="5"/>
      <c r="E8" s="6" t="s">
        <v>11</v>
      </c>
      <c r="F8" s="6">
        <v>16716.75</v>
      </c>
      <c r="G8" s="30"/>
    </row>
    <row r="9" ht="15.75" spans="3:7">
      <c r="C9" s="30"/>
      <c r="D9" s="5"/>
      <c r="E9" s="6" t="s">
        <v>12</v>
      </c>
      <c r="F9" s="6">
        <v>33525</v>
      </c>
      <c r="G9" s="30"/>
    </row>
    <row r="10" ht="15.75" spans="3:7">
      <c r="C10" s="30"/>
      <c r="D10" s="5"/>
      <c r="E10" s="6" t="s">
        <v>13</v>
      </c>
      <c r="F10" s="6">
        <v>31042</v>
      </c>
      <c r="G10" s="30"/>
    </row>
    <row r="11" ht="15.75" spans="3:7">
      <c r="C11" s="30"/>
      <c r="D11" s="5"/>
      <c r="E11" s="6" t="s">
        <v>14</v>
      </c>
      <c r="F11" s="6">
        <v>17010</v>
      </c>
      <c r="G11" s="30"/>
    </row>
    <row r="12" ht="15.75" spans="3:7">
      <c r="C12" s="30"/>
      <c r="D12" s="5"/>
      <c r="E12" s="6" t="s">
        <v>15</v>
      </c>
      <c r="F12" s="6">
        <v>14819</v>
      </c>
      <c r="G12" s="30"/>
    </row>
    <row r="13" ht="15.75" spans="3:7">
      <c r="C13" s="30"/>
      <c r="D13" s="5"/>
      <c r="E13" s="6" t="s">
        <v>16</v>
      </c>
      <c r="F13" s="6">
        <v>31850</v>
      </c>
      <c r="G13" s="30"/>
    </row>
    <row r="14" ht="15.75" spans="3:7">
      <c r="C14" s="30"/>
      <c r="D14" s="5"/>
      <c r="E14" s="6" t="s">
        <v>17</v>
      </c>
      <c r="F14" s="16">
        <v>19562</v>
      </c>
      <c r="G14" s="30"/>
    </row>
    <row r="15" ht="15.75" spans="3:7">
      <c r="C15" s="31"/>
      <c r="D15" s="5"/>
      <c r="E15" s="6" t="s">
        <v>18</v>
      </c>
      <c r="F15" s="16">
        <v>17419.5</v>
      </c>
      <c r="G15" s="31"/>
    </row>
    <row r="16" ht="15.75" spans="3:7">
      <c r="C16" s="5" t="s">
        <v>19</v>
      </c>
      <c r="D16" s="5"/>
      <c r="E16" s="5" t="s">
        <v>7</v>
      </c>
      <c r="F16" s="5">
        <v>13645</v>
      </c>
      <c r="G16" s="5">
        <v>535863</v>
      </c>
    </row>
    <row r="17" ht="15.75" spans="1:14">
      <c r="C17" s="5"/>
      <c r="D17" s="5"/>
      <c r="E17" s="6" t="s">
        <v>20</v>
      </c>
      <c r="F17" s="32">
        <v>7359</v>
      </c>
      <c r="G17" s="5"/>
    </row>
    <row r="18" ht="15.75" spans="1:14">
      <c r="C18" s="5"/>
      <c r="D18" s="5"/>
      <c r="E18" s="6" t="s">
        <v>9</v>
      </c>
      <c r="F18" s="32">
        <v>31116</v>
      </c>
      <c r="G18" s="5"/>
    </row>
    <row r="19" ht="15.75" spans="1:14">
      <c r="C19" s="5"/>
      <c r="D19" s="5"/>
      <c r="E19" s="6" t="s">
        <v>10</v>
      </c>
      <c r="F19" s="6">
        <v>28413</v>
      </c>
      <c r="G19" s="5"/>
    </row>
    <row r="20" ht="15.75" spans="1:14">
      <c r="C20" s="5"/>
      <c r="D20" s="5"/>
      <c r="E20" s="6" t="s">
        <v>11</v>
      </c>
      <c r="F20" s="6">
        <v>22888</v>
      </c>
      <c r="G20" s="5"/>
    </row>
    <row r="21" ht="15.75" spans="1:14">
      <c r="C21" s="5"/>
      <c r="D21" s="5"/>
      <c r="E21" s="6" t="s">
        <v>12</v>
      </c>
      <c r="F21" s="6">
        <v>101065</v>
      </c>
      <c r="G21" s="5"/>
    </row>
    <row r="22" ht="15.75" spans="1:14">
      <c r="C22" s="5"/>
      <c r="D22" s="5"/>
      <c r="E22" s="6" t="s">
        <v>13</v>
      </c>
      <c r="F22" s="6">
        <v>88397</v>
      </c>
      <c r="G22" s="5"/>
    </row>
    <row r="23" ht="15.75" spans="1:14">
      <c r="C23" s="5"/>
      <c r="D23" s="5"/>
      <c r="E23" s="6" t="s">
        <v>14</v>
      </c>
      <c r="F23" s="6">
        <v>34908</v>
      </c>
      <c r="G23" s="5"/>
    </row>
    <row r="24" ht="15.75" spans="1:14">
      <c r="C24" s="5"/>
      <c r="D24" s="5"/>
      <c r="E24" s="6" t="s">
        <v>15</v>
      </c>
      <c r="F24" s="6">
        <v>34580</v>
      </c>
      <c r="G24" s="5"/>
    </row>
    <row r="25" ht="15.75" spans="1:14">
      <c r="C25" s="5"/>
      <c r="D25" s="5"/>
      <c r="E25" s="6" t="s">
        <v>21</v>
      </c>
      <c r="F25" s="6">
        <v>85404</v>
      </c>
      <c r="G25" s="5"/>
    </row>
    <row r="26" ht="15.75" spans="1:14">
      <c r="C26" s="5"/>
      <c r="D26" s="5"/>
      <c r="E26" s="6" t="s">
        <v>17</v>
      </c>
      <c r="F26" s="16">
        <v>42234</v>
      </c>
      <c r="G26" s="5"/>
    </row>
    <row r="27" ht="15.75" spans="1:14">
      <c r="C27" s="5"/>
      <c r="D27" s="5"/>
      <c r="E27" s="6" t="s">
        <v>22</v>
      </c>
      <c r="F27" s="16">
        <v>45854</v>
      </c>
      <c r="G27" s="5"/>
    </row>
    <row r="28" ht="15.75" spans="1:14">
      <c r="C28" s="5"/>
      <c r="D28" s="5"/>
      <c r="E28" s="6"/>
      <c r="F28" s="6"/>
      <c r="G28" s="5"/>
    </row>
    <row r="29" spans="1:14">
      <c r="C29" s="8" t="s">
        <v>23</v>
      </c>
      <c r="D29" s="8"/>
      <c r="E29" s="8"/>
      <c r="F29" s="8"/>
      <c r="G29" s="8">
        <f>G4+G16</f>
        <v>756723.25</v>
      </c>
    </row>
    <row r="30" spans="1:14">
      <c r="C30" s="33"/>
      <c r="D30" s="33"/>
      <c r="E30" s="33"/>
      <c r="F30" s="33"/>
      <c r="G30" s="33"/>
    </row>
    <row r="31" spans="1:14">
      <c r="A31" s="19" t="s">
        <v>24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ht="22.5" spans="1:14">
      <c r="A32" s="21" t="s">
        <v>25</v>
      </c>
      <c r="B32" s="22" t="s">
        <v>26</v>
      </c>
      <c r="C32" s="22" t="s">
        <v>27</v>
      </c>
      <c r="D32" s="22" t="s">
        <v>28</v>
      </c>
      <c r="E32" s="22" t="s">
        <v>29</v>
      </c>
      <c r="F32" s="22" t="s">
        <v>30</v>
      </c>
      <c r="G32" s="22" t="s">
        <v>31</v>
      </c>
      <c r="H32" s="22" t="s">
        <v>32</v>
      </c>
      <c r="I32" s="22" t="s">
        <v>33</v>
      </c>
      <c r="J32" s="22" t="s">
        <v>34</v>
      </c>
      <c r="K32" s="22" t="s">
        <v>35</v>
      </c>
      <c r="L32" s="22" t="s">
        <v>36</v>
      </c>
      <c r="M32" s="22" t="s">
        <v>37</v>
      </c>
      <c r="N32" s="22" t="s">
        <v>38</v>
      </c>
    </row>
    <row r="33" spans="1:14">
      <c r="A33" s="23" t="s">
        <v>39</v>
      </c>
      <c r="B33" s="23">
        <v>13277</v>
      </c>
      <c r="C33" s="23">
        <v>11693</v>
      </c>
      <c r="D33" s="23">
        <v>9680</v>
      </c>
      <c r="E33" s="23">
        <v>8222</v>
      </c>
      <c r="F33" s="23">
        <v>8883</v>
      </c>
      <c r="G33" s="23">
        <v>11023</v>
      </c>
      <c r="H33" s="23">
        <v>15441</v>
      </c>
      <c r="I33" s="23">
        <v>15297</v>
      </c>
      <c r="J33" s="23">
        <v>11026</v>
      </c>
      <c r="K33" s="23"/>
      <c r="L33" s="23">
        <v>8649</v>
      </c>
      <c r="M33" s="23">
        <v>8649</v>
      </c>
      <c r="N33" s="24">
        <f t="shared" ref="N33:N53" si="0">SUM(B33:M33)</f>
        <v>121840</v>
      </c>
    </row>
    <row r="34" spans="1:14">
      <c r="A34" s="23" t="s">
        <v>40</v>
      </c>
      <c r="B34" s="23">
        <v>5537</v>
      </c>
      <c r="C34" s="24">
        <v>5066</v>
      </c>
      <c r="D34" s="24">
        <v>5917</v>
      </c>
      <c r="E34" s="24">
        <v>4323</v>
      </c>
      <c r="F34" s="24">
        <v>4440</v>
      </c>
      <c r="G34" s="24">
        <v>4289</v>
      </c>
      <c r="H34" s="24">
        <v>4394</v>
      </c>
      <c r="I34" s="24">
        <v>4382</v>
      </c>
      <c r="J34" s="23">
        <v>4184</v>
      </c>
      <c r="K34" s="23"/>
      <c r="L34" s="23">
        <v>4175</v>
      </c>
      <c r="M34" s="23">
        <v>4175</v>
      </c>
      <c r="N34" s="24">
        <f t="shared" si="0"/>
        <v>50882</v>
      </c>
    </row>
    <row r="35" spans="1:14">
      <c r="A35" s="23" t="s">
        <v>41</v>
      </c>
      <c r="B35" s="23">
        <v>13927</v>
      </c>
      <c r="C35" s="23">
        <v>12666</v>
      </c>
      <c r="D35" s="23">
        <v>13891</v>
      </c>
      <c r="E35" s="23">
        <v>13718</v>
      </c>
      <c r="F35" s="23">
        <v>14223</v>
      </c>
      <c r="G35" s="23">
        <v>14706</v>
      </c>
      <c r="H35" s="23">
        <v>15422</v>
      </c>
      <c r="I35" s="23">
        <v>14904</v>
      </c>
      <c r="J35" s="23">
        <v>14518</v>
      </c>
      <c r="K35" s="23"/>
      <c r="L35" s="23">
        <v>13467</v>
      </c>
      <c r="M35" s="23">
        <v>13467</v>
      </c>
      <c r="N35" s="24">
        <f t="shared" si="0"/>
        <v>154909</v>
      </c>
    </row>
    <row r="36" spans="1:14">
      <c r="A36" s="23" t="s">
        <v>42</v>
      </c>
      <c r="B36" s="23"/>
      <c r="C36" s="23">
        <v>11178.47</v>
      </c>
      <c r="D36" s="23"/>
      <c r="E36" s="23">
        <v>13423.31</v>
      </c>
      <c r="F36" s="25">
        <v>1845.75</v>
      </c>
      <c r="G36" s="23">
        <v>10097.09</v>
      </c>
      <c r="H36" s="23"/>
      <c r="I36" s="23">
        <v>15982.16</v>
      </c>
      <c r="J36" s="26">
        <v>240.1</v>
      </c>
      <c r="K36" s="23"/>
      <c r="L36" s="23">
        <v>23921.22</v>
      </c>
      <c r="M36" s="23"/>
      <c r="N36" s="24">
        <f t="shared" si="0"/>
        <v>76688.1</v>
      </c>
    </row>
    <row r="37" spans="1:14">
      <c r="A37" s="23" t="s">
        <v>43</v>
      </c>
      <c r="B37" s="23">
        <v>2500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>
        <f t="shared" si="0"/>
        <v>2500</v>
      </c>
    </row>
    <row r="38" spans="1:14">
      <c r="A38" s="23" t="s">
        <v>44</v>
      </c>
      <c r="B38" s="23">
        <v>2500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>
        <f t="shared" si="0"/>
        <v>2500</v>
      </c>
    </row>
    <row r="39" spans="1:14">
      <c r="A39" s="23" t="s">
        <v>45</v>
      </c>
      <c r="B39" s="23">
        <v>2000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>
        <f t="shared" si="0"/>
        <v>2000</v>
      </c>
    </row>
    <row r="40" spans="1:14">
      <c r="A40" s="23" t="s">
        <v>46</v>
      </c>
      <c r="B40" s="23">
        <v>800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4">
        <f t="shared" si="0"/>
        <v>800</v>
      </c>
    </row>
    <row r="41" spans="1:14">
      <c r="A41" s="23" t="s">
        <v>47</v>
      </c>
      <c r="B41" s="23">
        <v>29197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4">
        <f t="shared" si="0"/>
        <v>29197</v>
      </c>
    </row>
    <row r="42" spans="1:14">
      <c r="A42" s="23" t="s">
        <v>48</v>
      </c>
      <c r="B42" s="23">
        <v>2271.5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4">
        <f t="shared" si="0"/>
        <v>2271.5</v>
      </c>
    </row>
    <row r="43" spans="1:14">
      <c r="A43" s="23" t="s">
        <v>49</v>
      </c>
      <c r="B43" s="23">
        <v>67177.35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>
        <f t="shared" si="0"/>
        <v>67177.35</v>
      </c>
    </row>
    <row r="44" spans="1:14">
      <c r="A44" s="23" t="s">
        <v>49</v>
      </c>
      <c r="B44" s="23">
        <f>70713-67177.35</f>
        <v>3535.64999999999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>
        <f t="shared" si="0"/>
        <v>3535.64999999999</v>
      </c>
    </row>
    <row r="45" spans="1:14">
      <c r="A45" s="23" t="s">
        <v>50</v>
      </c>
      <c r="B45" s="23">
        <v>42250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>
        <f t="shared" si="0"/>
        <v>42250</v>
      </c>
    </row>
    <row r="46" spans="1:14">
      <c r="A46" s="23" t="s">
        <v>51</v>
      </c>
      <c r="B46" s="23"/>
      <c r="C46" s="23"/>
      <c r="D46" s="23"/>
      <c r="E46" s="23"/>
      <c r="F46" s="23"/>
      <c r="G46" s="23"/>
      <c r="H46" s="23"/>
      <c r="I46" s="23">
        <v>14590</v>
      </c>
      <c r="J46" s="23"/>
      <c r="K46" s="23"/>
      <c r="L46" s="23"/>
      <c r="M46" s="23"/>
      <c r="N46" s="24">
        <f t="shared" si="0"/>
        <v>14590</v>
      </c>
    </row>
    <row r="47" spans="1:14">
      <c r="A47" s="23" t="s">
        <v>52</v>
      </c>
      <c r="B47" s="23"/>
      <c r="C47" s="23"/>
      <c r="D47" s="23"/>
      <c r="E47" s="23"/>
      <c r="F47" s="23"/>
      <c r="G47" s="23"/>
      <c r="H47" s="23"/>
      <c r="I47" s="23">
        <v>1800</v>
      </c>
      <c r="J47" s="23"/>
      <c r="K47" s="23"/>
      <c r="L47" s="23"/>
      <c r="M47" s="23"/>
      <c r="N47" s="24">
        <f t="shared" si="0"/>
        <v>1800</v>
      </c>
    </row>
    <row r="48" spans="1:14">
      <c r="A48" s="23" t="s">
        <v>53</v>
      </c>
      <c r="B48" s="23"/>
      <c r="C48" s="23"/>
      <c r="D48" s="23"/>
      <c r="E48" s="23"/>
      <c r="F48" s="23"/>
      <c r="G48" s="23"/>
      <c r="H48" s="23"/>
      <c r="I48" s="23"/>
      <c r="J48" s="23">
        <v>101400</v>
      </c>
      <c r="K48" s="23"/>
      <c r="L48" s="23"/>
      <c r="M48" s="23"/>
      <c r="N48" s="24">
        <f t="shared" si="0"/>
        <v>101400</v>
      </c>
    </row>
    <row r="49" spans="1:14">
      <c r="A49" s="27" t="s">
        <v>54</v>
      </c>
      <c r="B49" s="23"/>
      <c r="C49" s="23"/>
      <c r="D49" s="23"/>
      <c r="E49" s="23"/>
      <c r="F49" s="23"/>
      <c r="G49" s="23"/>
      <c r="H49" s="23"/>
      <c r="I49" s="23"/>
      <c r="J49" s="24">
        <v>458</v>
      </c>
      <c r="K49" s="23"/>
      <c r="L49" s="23"/>
      <c r="M49" s="23"/>
      <c r="N49" s="24">
        <f t="shared" si="0"/>
        <v>458</v>
      </c>
    </row>
    <row r="50" spans="1:14">
      <c r="A50" s="27" t="s">
        <v>55</v>
      </c>
      <c r="B50" s="27"/>
      <c r="C50" s="23"/>
      <c r="D50" s="23"/>
      <c r="E50" s="23"/>
      <c r="F50" s="23"/>
      <c r="G50" s="23"/>
      <c r="H50" s="23"/>
      <c r="I50" s="23"/>
      <c r="J50" s="23"/>
      <c r="K50" s="23"/>
      <c r="L50" s="23">
        <v>2885.65</v>
      </c>
      <c r="M50" s="23"/>
      <c r="N50" s="24">
        <f t="shared" si="0"/>
        <v>2885.65</v>
      </c>
    </row>
    <row r="51" spans="1:14">
      <c r="A51" s="23" t="s">
        <v>56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7">
        <v>50700</v>
      </c>
      <c r="N51" s="24">
        <f t="shared" si="0"/>
        <v>50700</v>
      </c>
    </row>
    <row r="52" spans="1:14">
      <c r="A52" s="27" t="s">
        <v>57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>
        <v>20000</v>
      </c>
      <c r="N52" s="24">
        <f t="shared" si="0"/>
        <v>20000</v>
      </c>
    </row>
    <row r="53" spans="1:14">
      <c r="A53" s="23" t="s">
        <v>58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>
        <v>1500</v>
      </c>
      <c r="N53" s="24">
        <f t="shared" si="0"/>
        <v>1500</v>
      </c>
    </row>
    <row r="54" spans="1:14">
      <c r="A54" s="23" t="s">
        <v>59</v>
      </c>
      <c r="B54" s="23"/>
      <c r="C54" s="23">
        <v>2725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4">
        <v>2725</v>
      </c>
    </row>
    <row r="55" spans="1:14">
      <c r="A55" s="23" t="s">
        <v>60</v>
      </c>
      <c r="B55" s="23">
        <v>222.6</v>
      </c>
      <c r="C55" s="23">
        <v>108.59</v>
      </c>
      <c r="D55" s="23">
        <v>492.68</v>
      </c>
      <c r="E55" s="23">
        <v>465.6</v>
      </c>
      <c r="F55" s="23">
        <v>392.13</v>
      </c>
      <c r="G55" s="23">
        <v>1452.9</v>
      </c>
      <c r="H55" s="23">
        <v>1289.34</v>
      </c>
      <c r="I55" s="23">
        <v>560.46</v>
      </c>
      <c r="J55" s="23">
        <v>533.27</v>
      </c>
      <c r="K55" s="23">
        <v>1265.77</v>
      </c>
      <c r="L55" s="23">
        <v>667.09</v>
      </c>
      <c r="M55" s="23">
        <v>676.78</v>
      </c>
      <c r="N55" s="24">
        <f>SUM(B55:M55)</f>
        <v>8127.21</v>
      </c>
    </row>
    <row r="56" spans="1:14">
      <c r="A56" s="23" t="s">
        <v>61</v>
      </c>
      <c r="B56" s="23">
        <f t="shared" ref="B56:N56" si="1">SUM(B33:B55)</f>
        <v>185195.1</v>
      </c>
      <c r="C56" s="23">
        <f t="shared" si="1"/>
        <v>43437.06</v>
      </c>
      <c r="D56" s="23">
        <f t="shared" si="1"/>
        <v>29980.68</v>
      </c>
      <c r="E56" s="23">
        <f t="shared" si="1"/>
        <v>40151.91</v>
      </c>
      <c r="F56" s="23">
        <f t="shared" si="1"/>
        <v>29783.88</v>
      </c>
      <c r="G56" s="23">
        <f t="shared" si="1"/>
        <v>41567.99</v>
      </c>
      <c r="H56" s="23">
        <f t="shared" si="1"/>
        <v>36546.34</v>
      </c>
      <c r="I56" s="23">
        <f t="shared" si="1"/>
        <v>67515.62</v>
      </c>
      <c r="J56" s="23">
        <f t="shared" si="1"/>
        <v>132359.37</v>
      </c>
      <c r="K56" s="23">
        <f t="shared" si="1"/>
        <v>1265.77</v>
      </c>
      <c r="L56" s="23">
        <f t="shared" si="1"/>
        <v>53764.96</v>
      </c>
      <c r="M56" s="23">
        <f t="shared" si="1"/>
        <v>99167.78</v>
      </c>
      <c r="N56" s="28">
        <f t="shared" si="1"/>
        <v>760736.46</v>
      </c>
    </row>
    <row r="57" spans="1:14">
      <c r="A57" s="20"/>
      <c r="B57" s="20"/>
      <c r="C57" s="23"/>
      <c r="D57" s="23"/>
      <c r="E57" s="23"/>
      <c r="F57" s="23"/>
      <c r="G57" s="20"/>
      <c r="H57" s="20"/>
      <c r="I57" s="20"/>
      <c r="J57" s="20"/>
      <c r="K57" s="20"/>
      <c r="L57" s="20"/>
      <c r="M57" s="34" t="s">
        <v>62</v>
      </c>
      <c r="N57" s="35">
        <f>SUM(N35:N54)-N36</f>
        <v>503199.15</v>
      </c>
    </row>
    <row r="58" spans="1:14">
      <c r="A58" s="20"/>
      <c r="B58" s="20"/>
      <c r="C58" s="23"/>
      <c r="D58" s="23"/>
      <c r="E58" s="23"/>
      <c r="F58" s="23"/>
      <c r="G58" s="20"/>
      <c r="H58" s="20"/>
      <c r="I58" s="20"/>
      <c r="J58" s="20"/>
      <c r="K58" s="20"/>
      <c r="L58" s="20"/>
      <c r="M58" s="20"/>
      <c r="N58" s="35"/>
    </row>
    <row r="59" spans="1:14">
      <c r="C59" s="36"/>
      <c r="D59" s="36" t="s">
        <v>6</v>
      </c>
      <c r="E59" s="36" t="s">
        <v>19</v>
      </c>
      <c r="F59" s="36" t="s">
        <v>38</v>
      </c>
      <c r="G59" s="1"/>
    </row>
    <row r="60" spans="1:14">
      <c r="C60" s="36" t="s">
        <v>63</v>
      </c>
      <c r="D60" s="36">
        <v>53594.62</v>
      </c>
      <c r="E60" s="36">
        <v>218695.74</v>
      </c>
      <c r="F60" s="36">
        <f t="shared" ref="F60:F63" si="2">D60+E60</f>
        <v>272290.36</v>
      </c>
      <c r="G60" s="1"/>
    </row>
    <row r="61" spans="1:14">
      <c r="C61" s="36" t="s">
        <v>64</v>
      </c>
      <c r="D61" s="36">
        <v>220860.25</v>
      </c>
      <c r="E61" s="36">
        <v>535863</v>
      </c>
      <c r="F61" s="36">
        <f t="shared" si="2"/>
        <v>756723.25</v>
      </c>
      <c r="G61" s="1"/>
    </row>
    <row r="62" spans="1:14">
      <c r="C62" s="36" t="s">
        <v>65</v>
      </c>
      <c r="D62" s="36">
        <v>257537.31</v>
      </c>
      <c r="E62" s="36">
        <v>503199.15</v>
      </c>
      <c r="F62" s="36">
        <f t="shared" si="2"/>
        <v>760736.46</v>
      </c>
      <c r="G62" s="1"/>
      <c r="J62" s="37" t="s">
        <v>66</v>
      </c>
      <c r="K62" s="1"/>
      <c r="L62" s="1"/>
      <c r="M62" s="1"/>
      <c r="N62" s="1"/>
    </row>
    <row r="63" spans="1:14">
      <c r="C63" s="8" t="s">
        <v>67</v>
      </c>
      <c r="D63" s="8"/>
      <c r="E63" s="8"/>
      <c r="F63" s="8"/>
      <c r="G63" s="1"/>
      <c r="J63" s="1"/>
      <c r="K63" s="1"/>
      <c r="L63" s="1"/>
      <c r="M63" s="1"/>
      <c r="N63" s="1"/>
    </row>
    <row r="64" spans="1:14">
      <c r="C64" s="8" t="s">
        <v>68</v>
      </c>
      <c r="D64" s="8">
        <f t="shared" ref="D64:F64" si="3">D60+D61-D62-D63</f>
        <v>16917.56</v>
      </c>
      <c r="E64" s="8">
        <f t="shared" si="3"/>
        <v>251359.59</v>
      </c>
      <c r="F64" s="8">
        <f t="shared" si="3"/>
        <v>268277.15</v>
      </c>
      <c r="G64" s="1"/>
      <c r="J64" s="1"/>
      <c r="K64" s="1"/>
      <c r="L64" s="1"/>
      <c r="M64" s="1"/>
      <c r="N64" s="1"/>
    </row>
    <row r="65" spans="3:10">
      <c r="C65" s="38" t="s">
        <v>69</v>
      </c>
      <c r="D65" s="39"/>
      <c r="E65" s="39"/>
      <c r="F65" s="39"/>
    </row>
    <row r="70" spans="3:10">
      <c r="J70" s="40"/>
    </row>
  </sheetData>
  <sheetProtection algorithmName="SHA-512" hashValue="Xa4lqrlDui8pZXF+nlBAfenRZM/I/kMac775ekIgOiyE1/uCIfZXL1/lK5Qgw+xukEaIhks4T1NDEyQcy0HNRg==" saltValue="LQ+tMwXVa278G7pVnKaARA==" spinCount="100000" sheet="1" selectLockedCells="1" selectUnlockedCells="1" objects="1"/>
  <mergeCells count="8">
    <mergeCell ref="C1:G1"/>
    <mergeCell ref="C2:G2"/>
    <mergeCell ref="C65:F65"/>
    <mergeCell ref="C4:C15"/>
    <mergeCell ref="C16:C28"/>
    <mergeCell ref="G4:G15"/>
    <mergeCell ref="G16:G28"/>
    <mergeCell ref="J62:N64"/>
  </mergeCells>
  <printOptions gridLines="1"/>
  <pageMargins left="0.432638888888889" right="0.236111111111111" top="0.314583333333333" bottom="0.236111111111111" header="0.118055555555556" footer="0.0784722222222222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N28"/>
  <sheetViews>
    <sheetView workbookViewId="0">
      <selection activeCell="N25" sqref="N25"/>
    </sheetView>
  </sheetViews>
  <sheetFormatPr defaultColWidth="8.88495575221239" defaultRowHeight="13.5"/>
  <cols>
    <col min="1" max="1" width="35.9823008849558" customWidth="1"/>
    <col min="2" max="5" width="7.7787610619469" style="1" customWidth="1"/>
    <col min="6" max="6" width="7.7787610619469" customWidth="1"/>
    <col min="8" max="9" width="7.7787610619469" customWidth="1"/>
    <col min="10" max="10" width="8.57522123893805" customWidth="1"/>
    <col min="11" max="11" width="6.98230088495575" customWidth="1"/>
    <col min="12" max="13" width="7.7787610619469" customWidth="1"/>
    <col min="14" max="14" width="9.33628318584071" customWidth="1"/>
  </cols>
  <sheetData>
    <row r="3" spans="1:14">
      <c r="A3" s="19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ht="22.5" spans="1:14">
      <c r="A4" s="21" t="s">
        <v>25</v>
      </c>
      <c r="B4" s="22" t="s">
        <v>26</v>
      </c>
      <c r="C4" s="22" t="s">
        <v>27</v>
      </c>
      <c r="D4" s="22" t="s">
        <v>28</v>
      </c>
      <c r="E4" s="22" t="s">
        <v>29</v>
      </c>
      <c r="F4" s="22" t="s">
        <v>30</v>
      </c>
      <c r="G4" s="22" t="s">
        <v>31</v>
      </c>
      <c r="H4" s="22" t="s">
        <v>32</v>
      </c>
      <c r="I4" s="22" t="s">
        <v>33</v>
      </c>
      <c r="J4" s="22" t="s">
        <v>34</v>
      </c>
      <c r="K4" s="22" t="s">
        <v>35</v>
      </c>
      <c r="L4" s="22" t="s">
        <v>36</v>
      </c>
      <c r="M4" s="22" t="s">
        <v>37</v>
      </c>
      <c r="N4" s="22" t="s">
        <v>38</v>
      </c>
    </row>
    <row r="5" spans="1:14">
      <c r="A5" s="23" t="s">
        <v>39</v>
      </c>
      <c r="B5" s="23">
        <v>13277</v>
      </c>
      <c r="C5" s="23">
        <v>11693</v>
      </c>
      <c r="D5" s="23">
        <v>9680</v>
      </c>
      <c r="E5" s="23">
        <v>8222</v>
      </c>
      <c r="F5" s="23">
        <v>8883</v>
      </c>
      <c r="G5" s="23">
        <v>11023</v>
      </c>
      <c r="H5" s="23">
        <v>15441</v>
      </c>
      <c r="I5" s="23">
        <v>15297</v>
      </c>
      <c r="J5" s="23">
        <v>11026</v>
      </c>
      <c r="K5" s="23"/>
      <c r="L5" s="23">
        <v>8649</v>
      </c>
      <c r="M5" s="23">
        <v>8649</v>
      </c>
      <c r="N5" s="24">
        <f t="shared" ref="N5:N12" si="0">SUM(B5:M5)</f>
        <v>121840</v>
      </c>
    </row>
    <row r="6" spans="1:14">
      <c r="A6" s="23" t="s">
        <v>40</v>
      </c>
      <c r="B6" s="23">
        <v>5537</v>
      </c>
      <c r="C6" s="24">
        <v>5066</v>
      </c>
      <c r="D6" s="24">
        <v>5917</v>
      </c>
      <c r="E6" s="24">
        <v>4323</v>
      </c>
      <c r="F6" s="24">
        <v>4440</v>
      </c>
      <c r="G6" s="24">
        <v>4289</v>
      </c>
      <c r="H6" s="24">
        <v>4394</v>
      </c>
      <c r="I6" s="24">
        <v>4382</v>
      </c>
      <c r="J6" s="23">
        <v>4184</v>
      </c>
      <c r="K6" s="23"/>
      <c r="L6" s="23">
        <v>4175</v>
      </c>
      <c r="M6" s="23">
        <v>4175</v>
      </c>
      <c r="N6" s="24">
        <f t="shared" si="0"/>
        <v>50882</v>
      </c>
    </row>
    <row r="7" spans="1:14">
      <c r="A7" s="23" t="s">
        <v>41</v>
      </c>
      <c r="B7" s="23">
        <v>13927</v>
      </c>
      <c r="C7" s="23">
        <v>12666</v>
      </c>
      <c r="D7" s="23">
        <v>13891</v>
      </c>
      <c r="E7" s="23">
        <v>13718</v>
      </c>
      <c r="F7" s="23">
        <v>14223</v>
      </c>
      <c r="G7" s="23">
        <v>14706</v>
      </c>
      <c r="H7" s="23">
        <v>15422</v>
      </c>
      <c r="I7" s="23">
        <v>14904</v>
      </c>
      <c r="J7" s="23">
        <v>14518</v>
      </c>
      <c r="K7" s="23"/>
      <c r="L7" s="23">
        <v>13467</v>
      </c>
      <c r="M7" s="23">
        <v>13467</v>
      </c>
      <c r="N7" s="24">
        <f t="shared" si="0"/>
        <v>154909</v>
      </c>
    </row>
    <row r="8" spans="1:14">
      <c r="A8" s="23" t="s">
        <v>42</v>
      </c>
      <c r="B8" s="23"/>
      <c r="C8" s="23">
        <v>11178.47</v>
      </c>
      <c r="D8" s="23"/>
      <c r="E8" s="23">
        <v>13423.31</v>
      </c>
      <c r="F8" s="25">
        <v>1845.75</v>
      </c>
      <c r="G8" s="23">
        <v>10097.09</v>
      </c>
      <c r="H8" s="23"/>
      <c r="I8" s="23">
        <v>15982.16</v>
      </c>
      <c r="J8" s="26">
        <v>240.1</v>
      </c>
      <c r="K8" s="23"/>
      <c r="L8" s="23">
        <v>23921.22</v>
      </c>
      <c r="M8" s="23"/>
      <c r="N8" s="24">
        <f t="shared" si="0"/>
        <v>76688.1</v>
      </c>
    </row>
    <row r="9" spans="1:14">
      <c r="A9" s="23" t="s">
        <v>43</v>
      </c>
      <c r="B9" s="23">
        <v>2500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>
        <f t="shared" si="0"/>
        <v>2500</v>
      </c>
    </row>
    <row r="10" spans="1:14">
      <c r="A10" s="23" t="s">
        <v>44</v>
      </c>
      <c r="B10" s="23">
        <v>2500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>
        <f t="shared" si="0"/>
        <v>2500</v>
      </c>
    </row>
    <row r="11" spans="1:14">
      <c r="A11" s="23" t="s">
        <v>45</v>
      </c>
      <c r="B11" s="23">
        <v>2000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2000</v>
      </c>
    </row>
    <row r="12" spans="1:14">
      <c r="A12" s="23" t="s">
        <v>46</v>
      </c>
      <c r="B12" s="23">
        <v>800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800</v>
      </c>
    </row>
    <row r="13" spans="1:14">
      <c r="A13" s="23" t="s">
        <v>47</v>
      </c>
      <c r="B13" s="23">
        <v>29197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ref="N3:N26" si="1">SUM(B13:M13)</f>
        <v>29197</v>
      </c>
    </row>
    <row r="14" spans="1:14">
      <c r="A14" s="23" t="s">
        <v>48</v>
      </c>
      <c r="B14" s="23">
        <v>2271.5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1"/>
        <v>2271.5</v>
      </c>
    </row>
    <row r="15" spans="1:14">
      <c r="A15" s="23" t="s">
        <v>49</v>
      </c>
      <c r="B15" s="23">
        <v>67177.35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1"/>
        <v>67177.35</v>
      </c>
    </row>
    <row r="16" spans="1:14">
      <c r="A16" s="23" t="s">
        <v>49</v>
      </c>
      <c r="B16" s="23">
        <f>70713-67177.35</f>
        <v>3535.64999999999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>
        <f t="shared" si="1"/>
        <v>3535.64999999999</v>
      </c>
    </row>
    <row r="17" spans="1:14">
      <c r="A17" s="23" t="s">
        <v>50</v>
      </c>
      <c r="B17" s="23">
        <v>42250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>
        <f t="shared" si="1"/>
        <v>42250</v>
      </c>
    </row>
    <row r="18" spans="1:14">
      <c r="A18" s="23" t="s">
        <v>51</v>
      </c>
      <c r="B18" s="23"/>
      <c r="C18" s="23"/>
      <c r="D18" s="23"/>
      <c r="E18" s="23"/>
      <c r="F18" s="23"/>
      <c r="G18" s="23"/>
      <c r="H18" s="23"/>
      <c r="I18" s="23">
        <v>14590</v>
      </c>
      <c r="J18" s="23"/>
      <c r="K18" s="23"/>
      <c r="L18" s="23"/>
      <c r="M18" s="23"/>
      <c r="N18" s="24">
        <f t="shared" si="1"/>
        <v>14590</v>
      </c>
    </row>
    <row r="19" spans="1:14">
      <c r="A19" s="23" t="s">
        <v>52</v>
      </c>
      <c r="B19" s="23"/>
      <c r="C19" s="23"/>
      <c r="D19" s="23"/>
      <c r="E19" s="23"/>
      <c r="F19" s="23"/>
      <c r="G19" s="23"/>
      <c r="H19" s="23"/>
      <c r="I19" s="23">
        <v>1800</v>
      </c>
      <c r="J19" s="23"/>
      <c r="K19" s="23"/>
      <c r="L19" s="23"/>
      <c r="M19" s="23"/>
      <c r="N19" s="24">
        <f t="shared" si="1"/>
        <v>1800</v>
      </c>
    </row>
    <row r="20" spans="1:14">
      <c r="A20" s="23" t="s">
        <v>53</v>
      </c>
      <c r="B20" s="23"/>
      <c r="C20" s="23"/>
      <c r="D20" s="23"/>
      <c r="E20" s="23"/>
      <c r="F20" s="23"/>
      <c r="G20" s="23"/>
      <c r="H20" s="23"/>
      <c r="I20" s="23"/>
      <c r="J20" s="23">
        <v>101400</v>
      </c>
      <c r="K20" s="23"/>
      <c r="L20" s="23"/>
      <c r="M20" s="23"/>
      <c r="N20" s="24">
        <f t="shared" si="1"/>
        <v>101400</v>
      </c>
    </row>
    <row r="21" spans="1:14">
      <c r="A21" s="27" t="s">
        <v>54</v>
      </c>
      <c r="B21" s="23"/>
      <c r="C21" s="23"/>
      <c r="D21" s="23"/>
      <c r="E21" s="23"/>
      <c r="F21" s="23"/>
      <c r="G21" s="23"/>
      <c r="H21" s="23"/>
      <c r="I21" s="23"/>
      <c r="J21" s="24">
        <v>458</v>
      </c>
      <c r="K21" s="23"/>
      <c r="L21" s="23"/>
      <c r="M21" s="23"/>
      <c r="N21" s="24">
        <f t="shared" si="1"/>
        <v>458</v>
      </c>
    </row>
    <row r="22" spans="1:14">
      <c r="A22" s="27" t="s">
        <v>55</v>
      </c>
      <c r="B22" s="27"/>
      <c r="C22" s="23"/>
      <c r="D22" s="23"/>
      <c r="E22" s="23"/>
      <c r="F22" s="23"/>
      <c r="G22" s="23"/>
      <c r="H22" s="23"/>
      <c r="I22" s="23"/>
      <c r="J22" s="23"/>
      <c r="K22" s="23"/>
      <c r="L22" s="23">
        <v>2885.65</v>
      </c>
      <c r="M22" s="23"/>
      <c r="N22" s="24">
        <f t="shared" si="1"/>
        <v>2885.65</v>
      </c>
    </row>
    <row r="23" spans="1:14">
      <c r="A23" s="23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7">
        <v>50700</v>
      </c>
      <c r="N23" s="24">
        <f t="shared" si="1"/>
        <v>50700</v>
      </c>
    </row>
    <row r="24" spans="1:14">
      <c r="A24" s="27" t="s">
        <v>57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>
        <v>20000</v>
      </c>
      <c r="N24" s="24">
        <f t="shared" si="1"/>
        <v>20000</v>
      </c>
    </row>
    <row r="25" spans="1:14">
      <c r="A25" s="23" t="s">
        <v>58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>
        <v>1500</v>
      </c>
      <c r="N25" s="24">
        <f t="shared" si="1"/>
        <v>1500</v>
      </c>
    </row>
    <row r="26" spans="1:14">
      <c r="A26" s="23" t="s">
        <v>59</v>
      </c>
      <c r="B26" s="23"/>
      <c r="C26" s="23">
        <v>2725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>
        <v>2725</v>
      </c>
    </row>
    <row r="27" spans="1:14">
      <c r="A27" s="23" t="s">
        <v>60</v>
      </c>
      <c r="B27" s="23">
        <v>222.6</v>
      </c>
      <c r="C27" s="23">
        <v>108.59</v>
      </c>
      <c r="D27" s="23">
        <v>492.68</v>
      </c>
      <c r="E27" s="23">
        <v>465.6</v>
      </c>
      <c r="F27" s="23">
        <v>392.13</v>
      </c>
      <c r="G27" s="23">
        <v>1452.9</v>
      </c>
      <c r="H27" s="23">
        <v>1289.34</v>
      </c>
      <c r="I27" s="23">
        <v>560.46</v>
      </c>
      <c r="J27" s="23">
        <v>533.27</v>
      </c>
      <c r="K27" s="23">
        <v>1265.77</v>
      </c>
      <c r="L27" s="23">
        <v>667.09</v>
      </c>
      <c r="M27" s="23">
        <v>676.78</v>
      </c>
      <c r="N27" s="24">
        <f>SUM(B27:M27)</f>
        <v>8127.21</v>
      </c>
    </row>
    <row r="28" spans="1:14">
      <c r="A28" s="23" t="s">
        <v>61</v>
      </c>
      <c r="B28" s="23">
        <f t="shared" ref="B28:N28" si="2">SUM(B5:B27)</f>
        <v>185195.1</v>
      </c>
      <c r="C28" s="23">
        <f t="shared" si="2"/>
        <v>43437.06</v>
      </c>
      <c r="D28" s="23">
        <f t="shared" si="2"/>
        <v>29980.68</v>
      </c>
      <c r="E28" s="23">
        <f t="shared" si="2"/>
        <v>40151.91</v>
      </c>
      <c r="F28" s="23">
        <f t="shared" si="2"/>
        <v>29783.88</v>
      </c>
      <c r="G28" s="23">
        <f t="shared" si="2"/>
        <v>41567.99</v>
      </c>
      <c r="H28" s="23">
        <f t="shared" si="2"/>
        <v>36546.34</v>
      </c>
      <c r="I28" s="23">
        <f t="shared" si="2"/>
        <v>67515.62</v>
      </c>
      <c r="J28" s="23">
        <f t="shared" si="2"/>
        <v>132359.37</v>
      </c>
      <c r="K28" s="23">
        <f t="shared" si="2"/>
        <v>1265.77</v>
      </c>
      <c r="L28" s="23">
        <f t="shared" si="2"/>
        <v>53764.96</v>
      </c>
      <c r="M28" s="23">
        <f t="shared" si="2"/>
        <v>99167.78</v>
      </c>
      <c r="N28" s="28">
        <f t="shared" si="2"/>
        <v>760736.46</v>
      </c>
    </row>
  </sheetData>
  <sheetProtection algorithmName="SHA-512" hashValue="GDR0ely7Q/JUeizXfec7GDkPKHvfKDjxgdK9wrJRmTJ2Q4F/ge0SKRzSS7ZQIK6sHzxu5dTOSmQVTEcPUndYtA==" saltValue="Dxoz1pZvd4Hc9gZL3YHL7A==" spinCount="100000" sheet="1" selectLockedCells="1" selectUnlockedCells="1" objects="1"/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J18" sqref="J18"/>
    </sheetView>
  </sheetViews>
  <sheetFormatPr defaultColWidth="8.88495575221239" defaultRowHeight="13.5" outlineLevelCol="7"/>
  <cols>
    <col min="1" max="1" width="15.3716814159292" customWidth="1"/>
    <col min="2" max="2" width="14.8053097345133" customWidth="1"/>
    <col min="3" max="3" width="23.9911504424779" customWidth="1"/>
    <col min="4" max="4" width="11.1504424778761" customWidth="1"/>
    <col min="5" max="5" width="14.8053097345133" customWidth="1"/>
    <col min="7" max="7" width="15.3362831858407" style="1" customWidth="1"/>
  </cols>
  <sheetData>
    <row r="1" ht="17.6" spans="1:8">
      <c r="A1" s="2" t="s">
        <v>70</v>
      </c>
      <c r="B1" s="2"/>
      <c r="C1" s="2"/>
      <c r="D1" s="2"/>
      <c r="E1" s="2"/>
    </row>
    <row r="2" ht="15.75" spans="1:8">
      <c r="A2" s="3" t="s">
        <v>1</v>
      </c>
      <c r="B2" s="3"/>
      <c r="C2" s="4"/>
      <c r="D2" s="3"/>
      <c r="E2" s="3"/>
    </row>
    <row r="3" ht="15.75" spans="1:8">
      <c r="A3" s="5" t="s">
        <v>2</v>
      </c>
      <c r="B3" s="5"/>
      <c r="C3" s="5" t="s">
        <v>3</v>
      </c>
      <c r="D3" s="5" t="s">
        <v>4</v>
      </c>
      <c r="E3" s="5" t="s">
        <v>5</v>
      </c>
    </row>
    <row r="4" ht="15.75" spans="1:8">
      <c r="A4" s="5" t="s">
        <v>6</v>
      </c>
      <c r="B4" s="5"/>
      <c r="C4" s="5" t="s">
        <v>71</v>
      </c>
      <c r="D4" s="5">
        <v>13025</v>
      </c>
      <c r="E4" s="5">
        <f>SUM(D4:D7)</f>
        <v>109770</v>
      </c>
    </row>
    <row r="5" ht="15.75" spans="1:8">
      <c r="A5" s="5"/>
      <c r="B5" s="5"/>
      <c r="C5" s="6" t="s">
        <v>72</v>
      </c>
      <c r="D5" s="6">
        <v>53525</v>
      </c>
      <c r="E5" s="5"/>
    </row>
    <row r="6" ht="15.75" spans="1:8">
      <c r="A6" s="5"/>
      <c r="B6" s="5"/>
      <c r="C6" s="6" t="s">
        <v>73</v>
      </c>
      <c r="D6" s="6">
        <v>24165</v>
      </c>
      <c r="E6" s="5"/>
    </row>
    <row r="7" ht="15.75" spans="1:8">
      <c r="A7" s="5"/>
      <c r="B7" s="5"/>
      <c r="C7" s="6" t="s">
        <v>74</v>
      </c>
      <c r="D7" s="6">
        <v>19055</v>
      </c>
      <c r="E7" s="5"/>
    </row>
    <row r="8" ht="15.75" spans="1:8">
      <c r="A8" s="5" t="s">
        <v>19</v>
      </c>
      <c r="B8" s="5"/>
      <c r="C8" s="5" t="s">
        <v>71</v>
      </c>
      <c r="D8" s="5">
        <v>30104</v>
      </c>
      <c r="E8" s="5">
        <f>SUM(D8:D11)</f>
        <v>252573</v>
      </c>
    </row>
    <row r="9" ht="15.75" spans="1:8">
      <c r="A9" s="5"/>
      <c r="B9" s="5"/>
      <c r="C9" s="6" t="s">
        <v>72</v>
      </c>
      <c r="D9" s="7">
        <v>127387</v>
      </c>
      <c r="E9" s="5"/>
      <c r="G9" s="1">
        <v>128312</v>
      </c>
      <c r="H9" t="s">
        <v>75</v>
      </c>
    </row>
    <row r="10" ht="15.75" spans="1:8">
      <c r="A10" s="5"/>
      <c r="B10" s="5"/>
      <c r="C10" s="6" t="s">
        <v>73</v>
      </c>
      <c r="D10" s="7">
        <v>54736</v>
      </c>
      <c r="E10" s="5"/>
      <c r="G10" s="1">
        <v>55119</v>
      </c>
    </row>
    <row r="11" ht="15.75" spans="1:8">
      <c r="A11" s="5"/>
      <c r="B11" s="5"/>
      <c r="C11" s="6" t="s">
        <v>74</v>
      </c>
      <c r="D11" s="6">
        <v>40346</v>
      </c>
      <c r="E11" s="5"/>
    </row>
    <row r="12" spans="1:8">
      <c r="A12" s="8" t="s">
        <v>23</v>
      </c>
      <c r="B12" s="9"/>
      <c r="C12" s="10"/>
      <c r="D12" s="9"/>
      <c r="E12" s="8">
        <f>SUM(E4:E11)</f>
        <v>362343</v>
      </c>
    </row>
    <row r="13" ht="15.75" spans="1:8">
      <c r="A13" s="11" t="s">
        <v>76</v>
      </c>
      <c r="B13" s="11"/>
      <c r="C13" s="12"/>
      <c r="D13" s="11"/>
      <c r="E13" s="11"/>
    </row>
    <row r="14" ht="15.75" spans="1:8">
      <c r="A14" s="5" t="s">
        <v>77</v>
      </c>
      <c r="B14" s="5"/>
      <c r="C14" s="5" t="s">
        <v>3</v>
      </c>
      <c r="D14" s="5" t="s">
        <v>78</v>
      </c>
      <c r="E14" s="6" t="s">
        <v>79</v>
      </c>
    </row>
    <row r="15" ht="15.75" spans="1:8">
      <c r="A15" s="5" t="s">
        <v>80</v>
      </c>
      <c r="B15" s="13" t="s">
        <v>39</v>
      </c>
      <c r="C15" s="5">
        <v>2024.11</v>
      </c>
      <c r="D15" s="14">
        <v>7682</v>
      </c>
      <c r="E15" s="6">
        <f>SUM(D15:D17)</f>
        <v>29706</v>
      </c>
    </row>
    <row r="16" ht="15.75" spans="1:8">
      <c r="A16" s="5"/>
      <c r="B16" s="13" t="s">
        <v>41</v>
      </c>
      <c r="C16" s="5"/>
      <c r="D16" s="14">
        <v>14427</v>
      </c>
      <c r="E16" s="6"/>
    </row>
    <row r="17" ht="15.75" spans="1:5">
      <c r="A17" s="5"/>
      <c r="B17" s="13" t="s">
        <v>40</v>
      </c>
      <c r="C17" s="5"/>
      <c r="D17" s="14">
        <v>7597</v>
      </c>
      <c r="E17" s="6"/>
    </row>
    <row r="18" ht="15.75" spans="1:5">
      <c r="A18" s="5"/>
      <c r="B18" s="13" t="s">
        <v>39</v>
      </c>
      <c r="C18" s="5">
        <v>2024.12</v>
      </c>
      <c r="D18" s="14">
        <v>12299</v>
      </c>
      <c r="E18" s="6">
        <f>SUM(D18:D20)</f>
        <v>34272</v>
      </c>
    </row>
    <row r="19" ht="15.75" spans="1:5">
      <c r="A19" s="5"/>
      <c r="B19" s="13" t="s">
        <v>41</v>
      </c>
      <c r="C19" s="5"/>
      <c r="D19" s="14">
        <v>14213</v>
      </c>
      <c r="E19" s="6"/>
    </row>
    <row r="20" ht="15.75" spans="1:5">
      <c r="A20" s="5"/>
      <c r="B20" s="13" t="s">
        <v>40</v>
      </c>
      <c r="C20" s="5"/>
      <c r="D20" s="14">
        <v>7760</v>
      </c>
      <c r="E20" s="6"/>
    </row>
    <row r="21" ht="15.75" spans="1:5">
      <c r="A21" s="5" t="s">
        <v>81</v>
      </c>
      <c r="B21" s="15" t="s">
        <v>42</v>
      </c>
      <c r="C21" s="5" t="s">
        <v>82</v>
      </c>
      <c r="D21" s="14">
        <v>7015.07</v>
      </c>
      <c r="E21" s="6">
        <f t="shared" ref="E21:E25" si="0">D21</f>
        <v>7015.07</v>
      </c>
    </row>
    <row r="22" ht="15.75" spans="1:5">
      <c r="A22" s="5"/>
      <c r="B22" s="15"/>
      <c r="C22" s="5" t="s">
        <v>83</v>
      </c>
      <c r="D22" s="14">
        <v>11546.16</v>
      </c>
      <c r="E22" s="6">
        <f t="shared" si="0"/>
        <v>11546.16</v>
      </c>
    </row>
    <row r="23" ht="25" customHeight="1" spans="1:5">
      <c r="A23" s="11" t="s">
        <v>84</v>
      </c>
      <c r="B23" s="5"/>
      <c r="C23" s="5"/>
      <c r="D23" s="14"/>
      <c r="E23" s="8">
        <f>SUM(E15:E22)</f>
        <v>82539.23</v>
      </c>
    </row>
    <row r="24" ht="15.75" spans="1:5">
      <c r="A24" s="5" t="s">
        <v>85</v>
      </c>
      <c r="B24" s="5"/>
      <c r="C24" s="5" t="s">
        <v>86</v>
      </c>
      <c r="D24" s="14">
        <v>2276.15</v>
      </c>
      <c r="E24" s="6">
        <f t="shared" si="0"/>
        <v>2276.15</v>
      </c>
    </row>
    <row r="25" spans="1:5">
      <c r="A25" s="6" t="s">
        <v>87</v>
      </c>
      <c r="B25" s="6"/>
      <c r="C25" s="6" t="s">
        <v>86</v>
      </c>
      <c r="D25" s="16">
        <v>5237.26</v>
      </c>
      <c r="E25" s="6">
        <f t="shared" si="0"/>
        <v>5237.26</v>
      </c>
    </row>
    <row r="26" spans="1:5">
      <c r="A26" s="8" t="s">
        <v>88</v>
      </c>
      <c r="B26" s="17"/>
      <c r="C26" s="18"/>
      <c r="D26" s="17"/>
      <c r="E26" s="8">
        <f>SUM(E24:E25)</f>
        <v>7513.41</v>
      </c>
    </row>
    <row r="27" spans="1:5">
      <c r="A27" s="8" t="s">
        <v>89</v>
      </c>
      <c r="B27" s="9"/>
      <c r="C27" s="10"/>
      <c r="D27" s="9"/>
      <c r="E27" s="8">
        <f>E23+E26</f>
        <v>90052.64</v>
      </c>
    </row>
    <row r="28" spans="1:5">
      <c r="A28" s="8"/>
      <c r="B28" s="9"/>
      <c r="C28" s="10"/>
      <c r="D28" s="9"/>
      <c r="E28" s="8"/>
    </row>
    <row r="29" spans="1:5">
      <c r="A29" s="9"/>
      <c r="B29" s="9"/>
      <c r="C29" s="8" t="s">
        <v>6</v>
      </c>
      <c r="D29" s="8" t="s">
        <v>19</v>
      </c>
      <c r="E29" s="8" t="s">
        <v>38</v>
      </c>
    </row>
    <row r="30" spans="1:5">
      <c r="A30" s="9" t="s">
        <v>64</v>
      </c>
      <c r="B30" s="9"/>
      <c r="C30" s="8">
        <f>SUM(D4:D7)</f>
        <v>109770</v>
      </c>
      <c r="D30" s="8">
        <f>SUM(D8:D11)</f>
        <v>252573</v>
      </c>
      <c r="E30" s="8">
        <f t="shared" ref="E30:E32" si="1">C30+D30</f>
        <v>362343</v>
      </c>
    </row>
    <row r="31" spans="1:5">
      <c r="A31" s="10" t="s">
        <v>65</v>
      </c>
      <c r="B31" s="10"/>
      <c r="C31" s="8">
        <f>D15+D17+D18+D20+D21+D22+D24</f>
        <v>56175.38</v>
      </c>
      <c r="D31" s="8">
        <f>D16+D19+D25</f>
        <v>33877.26</v>
      </c>
      <c r="E31" s="8">
        <f t="shared" si="1"/>
        <v>90052.64</v>
      </c>
    </row>
    <row r="32" spans="1:5">
      <c r="A32" s="9" t="s">
        <v>68</v>
      </c>
      <c r="B32" s="9"/>
      <c r="C32" s="8">
        <f>C30-C31</f>
        <v>53594.62</v>
      </c>
      <c r="D32" s="8">
        <f>D30-D31</f>
        <v>218695.74</v>
      </c>
      <c r="E32" s="8">
        <f t="shared" si="1"/>
        <v>272290.36</v>
      </c>
    </row>
  </sheetData>
  <sheetProtection algorithmName="SHA-512" hashValue="3877h4wIZErREaYABKgsCXxe6vgreNiy0OJpmEltbTLSeRUR0kUiB4s1Ax31+xxsDKSr1rLTRIQTrFYMME2F/g==" saltValue="cYrm9r4qnvphDsvTkW1X3Q==" spinCount="100000" sheet="1" selectLockedCells="1" selectUnlockedCells="1" objects="1"/>
  <mergeCells count="14">
    <mergeCell ref="A1:E1"/>
    <mergeCell ref="A2:E2"/>
    <mergeCell ref="A13:E13"/>
    <mergeCell ref="A4:A7"/>
    <mergeCell ref="A8:A11"/>
    <mergeCell ref="A15:A20"/>
    <mergeCell ref="A21:A22"/>
    <mergeCell ref="B21:B22"/>
    <mergeCell ref="C15:C17"/>
    <mergeCell ref="C18:C20"/>
    <mergeCell ref="E4:E7"/>
    <mergeCell ref="E8:E11"/>
    <mergeCell ref="E15:E17"/>
    <mergeCell ref="E18:E20"/>
  </mergeCells>
  <pageMargins left="0.66875" right="0.75" top="0.314583333333333" bottom="0.354166666666667" header="0.196527777777778" footer="0.23611111111111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/>
  <rangeList sheetStid="7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25年收支汇总</vt:lpstr>
      <vt:lpstr>25年支出明细</vt:lpstr>
      <vt:lpstr>24年收支汇总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谷子</cp:lastModifiedBy>
  <dcterms:created xsi:type="dcterms:W3CDTF">2023-05-12T11:15:00Z</dcterms:created>
  <dcterms:modified xsi:type="dcterms:W3CDTF">2026-02-11T02:34:27Z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2A86B91771A440109354476BB84DEC4B_13</vt:lpwstr>
  </property>
  <property fmtid="{D5CDD505-2E9C-101B-9397-08002B2CF9AE}" pid="4" name="CalculationRule">
    <vt:i4>0</vt:i4>
  </property>
</Properties>
</file>